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35" windowWidth="15480" windowHeight="8400" activeTab="0"/>
  </bookViews>
  <sheets>
    <sheet name="Res16Bud17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<sst xmlns="http://schemas.openxmlformats.org/spreadsheetml/2006/main" count="30" uniqueCount="28">
  <si>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Inntekter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</si>
  <si>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</si>
  <si>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</si>
  <si>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</si>
  <si>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</si>
  <si>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</si>
  <si>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</si>
  <si>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</si>
  <si>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</si>
  <si>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</si>
  <si>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</si>
  <si>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</si>
  <si>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Renter/purregebyr</t>
  </si>
  <si>
    <t>Styreseminar/EuroFM 2013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</si>
  <si>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</si>
  <si>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</si>
  <si>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</si>
  <si>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</si>
  <si>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</si>
  <si>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</si>
  <si>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</si>
  <si>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</si>
  <si>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</si>
  <si>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</si>
  <si>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Budsjett</t>
  </si>
  <si>
    <t>Resultat 2015</t>
  </si>
  <si>
    <t>2016</t>
  </si>
  <si>
    <t>RESULTAT 2016 / BUDSJETT 2017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</si>
</sst>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NOK&quot;#,##0_);\(&quot;NOK&quot;#,##0\)"/>
    <numFmt numFmtId="179" formatCode="&quot;NOK&quot;#,##0_);[Red]\(&quot;NOK&quot;#,##0\)"/>
    <numFmt numFmtId="180" formatCode="&quot;NOK&quot;#,##0.00_);\(&quot;NOK&quot;#,##0.00\)"/>
    <numFmt numFmtId="181" formatCode="&quot;NOK&quot;#,##0.00_);[Red]\(&quot;NOK&quot;#,##0.00\)"/>
    <numFmt numFmtId="182" formatCode="_(&quot;NOK&quot;* #,##0_);_(&quot;NOK&quot;* \(#,##0\);_(&quot;NOK&quot;* &quot;-&quot;_);_(@_)"/>
    <numFmt numFmtId="183" formatCode="_(* #,##0_);_(* \(#,##0\);_(* &quot;-&quot;_);_(@_)"/>
    <numFmt numFmtId="184" formatCode="_(&quot;NOK&quot;* #,##0.00_);_(&quot;NOK&quot;* \(#,##0.00\);_(&quot;NOK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,##0.0_);[Red]\(#,##0.0\)"/>
    <numFmt numFmtId="193" formatCode="_ * #,##0.0_ ;_ * \-#,##0.0_ ;_ * &quot;-&quot;??_ ;_ @_ "/>
    <numFmt numFmtId="194" formatCode="_ * #,##0_ ;_ * \-#,##0_ ;_ * &quot;-&quot;??_ ;_ @_ "/>
    <numFmt numFmtId="195" formatCode="0_);[Red]\(0\)"/>
    <numFmt numFmtId="196" formatCode="[$-409]dddd\,\ mmmm\ dd\,\ yyyy"/>
    <numFmt numFmtId="197" formatCode="#,##0_ ;[Red]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i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194" fontId="0" fillId="36" borderId="25" xfId="42" applyNumberFormat="1" applyFont="1" applyFill="1" applyBorder="1" applyAlignment="1">
      <alignment/>
    </xf>
    <xf numFmtId="194" fontId="0" fillId="0" borderId="22" xfId="42" applyNumberFormat="1" applyFont="1" applyFill="1" applyBorder="1" applyAlignment="1">
      <alignment/>
    </xf>
    <xf numFmtId="194" fontId="3" fillId="0" borderId="23" xfId="42" applyNumberFormat="1" applyFont="1" applyFill="1" applyBorder="1" applyAlignment="1">
      <alignment/>
    </xf>
    <xf numFmtId="194" fontId="0" fillId="36" borderId="26" xfId="42" applyNumberFormat="1" applyFont="1" applyFill="1" applyBorder="1" applyAlignment="1">
      <alignment/>
    </xf>
    <xf numFmtId="194" fontId="0" fillId="36" borderId="25" xfId="42" applyNumberFormat="1" applyFont="1" applyFill="1" applyBorder="1" applyAlignment="1">
      <alignment/>
    </xf>
    <xf numFmtId="194" fontId="0" fillId="36" borderId="27" xfId="42" applyNumberFormat="1" applyFont="1" applyFill="1" applyBorder="1" applyAlignment="1">
      <alignment/>
    </xf>
    <xf numFmtId="194" fontId="2" fillId="0" borderId="23" xfId="42" applyNumberFormat="1" applyFont="1" applyFill="1" applyBorder="1" applyAlignment="1">
      <alignment/>
    </xf>
    <xf numFmtId="194" fontId="2" fillId="36" borderId="26" xfId="42" applyNumberFormat="1" applyFont="1" applyFill="1" applyBorder="1" applyAlignment="1">
      <alignment/>
    </xf>
    <xf numFmtId="194" fontId="5" fillId="0" borderId="28" xfId="42" applyNumberFormat="1" applyFont="1" applyFill="1" applyBorder="1" applyAlignment="1">
      <alignment/>
    </xf>
    <xf numFmtId="194" fontId="5" fillId="36" borderId="29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8" xfId="42" applyNumberFormat="1" applyFont="1" applyFill="1" applyBorder="1" applyAlignment="1">
      <alignment/>
    </xf>
    <xf numFmtId="3" fontId="9" fillId="35" borderId="24" xfId="0" applyNumberFormat="1" applyFont="1" applyFill="1" applyBorder="1" applyAlignment="1">
      <alignment horizontal="center" wrapText="1"/>
    </xf>
    <xf numFmtId="49" fontId="9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6" fillId="34" borderId="3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97" fontId="0" fillId="0" borderId="22" xfId="42" applyNumberFormat="1" applyFont="1" applyFill="1" applyBorder="1" applyAlignment="1">
      <alignment/>
    </xf>
    <xf numFmtId="38" fontId="8" fillId="37" borderId="21" xfId="42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 wrapText="1"/>
    </xf>
    <xf numFmtId="3" fontId="0" fillId="35" borderId="25" xfId="0" applyNumberForma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94" fontId="0" fillId="0" borderId="22" xfId="42" applyNumberFormat="1" applyFont="1" applyFill="1" applyBorder="1" applyAlignment="1">
      <alignment/>
    </xf>
    <xf numFmtId="194" fontId="8" fillId="0" borderId="21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38" fontId="49" fillId="0" borderId="21" xfId="42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zoomScaleSheetLayoutView="10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4" width="14.140625" style="3" customWidth="1"/>
    <col min="5" max="5" width="14.28125" style="3" customWidth="1"/>
    <col min="6" max="6" width="13.28125" style="27" customWidth="1"/>
    <col min="7" max="7" width="13.8515625" style="3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27</v>
      </c>
      <c r="C1"/>
      <c r="D1"/>
      <c r="E1"/>
      <c r="G1"/>
    </row>
    <row r="2" spans="3:8" ht="13.5" thickBot="1">
      <c r="C2" s="18">
        <v>2006</v>
      </c>
      <c r="D2" s="28">
        <v>2015</v>
      </c>
      <c r="E2" s="52">
        <v>2016</v>
      </c>
      <c r="F2" s="70" t="s">
        <v>26</v>
      </c>
      <c r="G2" s="18">
        <v>2016</v>
      </c>
      <c r="H2" s="52">
        <v>2017</v>
      </c>
    </row>
    <row r="3" spans="1:8" ht="13.5" thickBot="1">
      <c r="A3" s="8" t="s">
        <v>4</v>
      </c>
      <c r="B3" s="9" t="s">
        <v>5</v>
      </c>
      <c r="C3" s="19"/>
      <c r="D3" s="29" t="s">
        <v>25</v>
      </c>
      <c r="E3" s="53" t="s">
        <v>24</v>
      </c>
      <c r="F3" s="29" t="s">
        <v>7</v>
      </c>
      <c r="G3" s="19" t="s">
        <v>23</v>
      </c>
      <c r="H3" s="53" t="s">
        <v>24</v>
      </c>
    </row>
    <row r="4" spans="1:8" ht="25.5">
      <c r="A4" s="10"/>
      <c r="B4" s="6"/>
      <c r="C4" s="26" t="s">
        <v>8</v>
      </c>
      <c r="D4" s="62">
        <v>3</v>
      </c>
      <c r="E4" s="57">
        <v>1</v>
      </c>
      <c r="F4" s="50">
        <v>2</v>
      </c>
      <c r="G4" s="51" t="s">
        <v>10</v>
      </c>
      <c r="H4" s="57">
        <v>1</v>
      </c>
    </row>
    <row r="5" spans="1:8" ht="12.75">
      <c r="A5" s="11" t="s">
        <v>0</v>
      </c>
      <c r="B5" s="5"/>
      <c r="C5" s="20"/>
      <c r="D5" s="63"/>
      <c r="E5" s="56"/>
      <c r="F5" s="35"/>
      <c r="G5" s="35"/>
      <c r="H5" s="56"/>
    </row>
    <row r="6" spans="1:9" ht="12.75">
      <c r="A6" s="12">
        <v>1.01</v>
      </c>
      <c r="B6" s="5" t="s">
        <v>11</v>
      </c>
      <c r="C6" s="21" t="e">
        <f>#REF!-#REF!</f>
        <v>#REF!</v>
      </c>
      <c r="D6" s="38">
        <v>705000</v>
      </c>
      <c r="E6" s="37">
        <v>690000</v>
      </c>
      <c r="F6" s="38">
        <v>675000</v>
      </c>
      <c r="G6" s="60">
        <f>SUM(F6-E6)</f>
        <v>-15000</v>
      </c>
      <c r="H6" s="37"/>
      <c r="I6" s="58">
        <v>46</v>
      </c>
    </row>
    <row r="7" spans="1:9" ht="12.75">
      <c r="A7" s="12">
        <v>1.02</v>
      </c>
      <c r="B7" s="34" t="s">
        <v>14</v>
      </c>
      <c r="C7" s="21" t="e">
        <f>#REF!-#REF!</f>
        <v>#REF!</v>
      </c>
      <c r="D7" s="38">
        <v>115450</v>
      </c>
      <c r="E7" s="37">
        <v>135000</v>
      </c>
      <c r="F7" s="38">
        <v>87200</v>
      </c>
      <c r="G7" s="60">
        <f>SUM(F7-E7)</f>
        <v>-47800</v>
      </c>
      <c r="H7" s="37"/>
      <c r="I7" s="65"/>
    </row>
    <row r="8" spans="1:8" ht="12.75">
      <c r="A8" s="12">
        <v>1.05</v>
      </c>
      <c r="B8" s="5" t="s">
        <v>12</v>
      </c>
      <c r="C8" s="21" t="e">
        <f>#REF!-#REF!</f>
        <v>#REF!</v>
      </c>
      <c r="D8" s="38">
        <v>504</v>
      </c>
      <c r="E8" s="37">
        <v>300</v>
      </c>
      <c r="F8" s="38">
        <v>306</v>
      </c>
      <c r="G8" s="60">
        <f>SUM(F8-E8)</f>
        <v>6</v>
      </c>
      <c r="H8" s="37"/>
    </row>
    <row r="9" spans="1:8" ht="12.75">
      <c r="A9" s="13">
        <v>1</v>
      </c>
      <c r="B9" s="7" t="s">
        <v>3</v>
      </c>
      <c r="C9" s="22" t="e">
        <f>SUM(C6:C8)</f>
        <v>#REF!</v>
      </c>
      <c r="D9" s="39">
        <f>SUM(D6:D8)</f>
        <v>820954</v>
      </c>
      <c r="E9" s="40">
        <f>SUM(E6:E8)</f>
        <v>825300</v>
      </c>
      <c r="F9" s="39">
        <f>SUM(F6:F8)</f>
        <v>762506</v>
      </c>
      <c r="G9" s="36">
        <f>SUM(F9-E9)</f>
        <v>-62794</v>
      </c>
      <c r="H9" s="40"/>
    </row>
    <row r="10" spans="1:8" ht="12.75">
      <c r="A10" s="12"/>
      <c r="B10" s="5"/>
      <c r="C10" s="21"/>
      <c r="D10" s="38"/>
      <c r="E10" s="41"/>
      <c r="F10" s="38"/>
      <c r="G10" s="47"/>
      <c r="H10" s="41"/>
    </row>
    <row r="11" spans="1:8" ht="12.75">
      <c r="A11" s="11" t="s">
        <v>1</v>
      </c>
      <c r="B11" s="5"/>
      <c r="C11" s="21"/>
      <c r="D11" s="38"/>
      <c r="E11" s="41"/>
      <c r="F11" s="38"/>
      <c r="G11" s="47"/>
      <c r="H11" s="41"/>
    </row>
    <row r="12" spans="1:8" ht="12.75">
      <c r="A12" s="12">
        <v>2.01</v>
      </c>
      <c r="B12" s="34" t="s">
        <v>15</v>
      </c>
      <c r="C12" s="21" t="e">
        <f>#REF!-#REF!</f>
        <v>#REF!</v>
      </c>
      <c r="D12" s="38">
        <v>75001</v>
      </c>
      <c r="E12" s="37">
        <v>75000</v>
      </c>
      <c r="F12" s="38">
        <v>75000</v>
      </c>
      <c r="G12" s="60">
        <f>+E12-F12</f>
        <v>0</v>
      </c>
      <c r="H12" s="37"/>
    </row>
    <row r="13" spans="1:8" ht="12.75">
      <c r="A13" s="12">
        <v>2.02</v>
      </c>
      <c r="B13" s="34" t="s">
        <v>16</v>
      </c>
      <c r="C13" s="21" t="e">
        <f>#REF!-#REF!</f>
        <v>#REF!</v>
      </c>
      <c r="D13" s="38">
        <v>35000</v>
      </c>
      <c r="E13" s="37">
        <v>35000</v>
      </c>
      <c r="F13" s="38">
        <v>35000</v>
      </c>
      <c r="G13" s="60">
        <f aca="true" t="shared" si="0" ref="G13:G21">+E13-F13</f>
        <v>0</v>
      </c>
      <c r="H13" s="37"/>
    </row>
    <row r="14" spans="1:8" ht="12.75">
      <c r="A14" s="12">
        <v>2.03</v>
      </c>
      <c r="B14" s="34" t="s">
        <v>17</v>
      </c>
      <c r="C14" s="21" t="e">
        <f>#REF!-#REF!</f>
        <v>#REF!</v>
      </c>
      <c r="D14" s="38">
        <v>235000</v>
      </c>
      <c r="E14" s="37">
        <v>249000</v>
      </c>
      <c r="F14" s="38">
        <v>260000</v>
      </c>
      <c r="G14" s="60">
        <f t="shared" si="0"/>
        <v>-11000</v>
      </c>
      <c r="H14" s="37"/>
    </row>
    <row r="15" spans="1:8" ht="12.75">
      <c r="A15" s="12">
        <v>2.04</v>
      </c>
      <c r="B15" s="34" t="s">
        <v>18</v>
      </c>
      <c r="C15" s="21" t="e">
        <f>#REF!-#REF!</f>
        <v>#REF!</v>
      </c>
      <c r="D15" s="66">
        <v>16000</v>
      </c>
      <c r="E15" s="37">
        <v>16000</v>
      </c>
      <c r="F15" s="66">
        <v>16000</v>
      </c>
      <c r="G15" s="60">
        <f t="shared" si="0"/>
        <v>0</v>
      </c>
      <c r="H15" s="37"/>
    </row>
    <row r="16" spans="1:8" ht="12.75">
      <c r="A16" s="12">
        <v>2.05</v>
      </c>
      <c r="B16" s="5" t="s">
        <v>19</v>
      </c>
      <c r="C16" s="21" t="e">
        <f>#REF!-#REF!</f>
        <v>#REF!</v>
      </c>
      <c r="D16" s="38">
        <v>28110</v>
      </c>
      <c r="E16" s="37">
        <v>50000</v>
      </c>
      <c r="F16" s="38">
        <v>21973</v>
      </c>
      <c r="G16" s="60">
        <f t="shared" si="0"/>
        <v>28027</v>
      </c>
      <c r="H16" s="37"/>
    </row>
    <row r="17" spans="1:9" ht="12.75">
      <c r="A17" s="12">
        <v>2.07</v>
      </c>
      <c r="B17" s="34" t="s">
        <v>20</v>
      </c>
      <c r="C17" s="21" t="e">
        <f>#REF!-#REF!</f>
        <v>#REF!</v>
      </c>
      <c r="D17" s="38">
        <v>97956</v>
      </c>
      <c r="E17" s="37">
        <v>120000</v>
      </c>
      <c r="F17" s="38">
        <v>61182</v>
      </c>
      <c r="G17" s="60">
        <f t="shared" si="0"/>
        <v>58818</v>
      </c>
      <c r="H17" s="37"/>
      <c r="I17" s="64"/>
    </row>
    <row r="18" spans="1:8" ht="12.75">
      <c r="A18" s="12">
        <v>2.09</v>
      </c>
      <c r="B18" s="5" t="s">
        <v>21</v>
      </c>
      <c r="C18" s="21" t="e">
        <f>#REF!-#REF!</f>
        <v>#REF!</v>
      </c>
      <c r="D18" s="38">
        <v>260000</v>
      </c>
      <c r="E18" s="37">
        <v>260000</v>
      </c>
      <c r="F18" s="38">
        <f>219641+40359</f>
        <v>260000</v>
      </c>
      <c r="G18" s="60">
        <f t="shared" si="0"/>
        <v>0</v>
      </c>
      <c r="H18" s="37"/>
    </row>
    <row r="19" spans="1:8" ht="12.75">
      <c r="A19" s="13">
        <v>2.11</v>
      </c>
      <c r="B19" s="5" t="s">
        <v>9</v>
      </c>
      <c r="C19" s="21"/>
      <c r="D19" s="38">
        <v>15000</v>
      </c>
      <c r="E19" s="37">
        <f>45000-30000</f>
        <v>15000</v>
      </c>
      <c r="F19" s="38">
        <v>0</v>
      </c>
      <c r="G19" s="60">
        <f t="shared" si="0"/>
        <v>15000</v>
      </c>
      <c r="H19" s="37"/>
    </row>
    <row r="20" spans="1:8" ht="12.75">
      <c r="A20" s="13">
        <v>2.12</v>
      </c>
      <c r="B20" s="5" t="s">
        <v>22</v>
      </c>
      <c r="C20" s="21"/>
      <c r="D20" s="38">
        <v>46445</v>
      </c>
      <c r="E20" s="37">
        <v>150000</v>
      </c>
      <c r="F20" s="38">
        <v>0</v>
      </c>
      <c r="G20" s="60">
        <f t="shared" si="0"/>
        <v>150000</v>
      </c>
      <c r="H20" s="37"/>
    </row>
    <row r="21" spans="1:8" ht="12.75">
      <c r="A21" s="13">
        <v>2.13</v>
      </c>
      <c r="B21" s="54" t="s">
        <v>13</v>
      </c>
      <c r="C21" s="21"/>
      <c r="D21" s="38">
        <v>0</v>
      </c>
      <c r="E21" s="42">
        <v>0</v>
      </c>
      <c r="F21" s="38">
        <v>0</v>
      </c>
      <c r="G21" s="60">
        <f t="shared" si="0"/>
        <v>0</v>
      </c>
      <c r="H21" s="42"/>
    </row>
    <row r="22" spans="1:8" ht="12.75">
      <c r="A22" s="14">
        <v>2</v>
      </c>
      <c r="B22" s="7" t="s">
        <v>2</v>
      </c>
      <c r="C22" s="23" t="e">
        <f>SUM(C12:C18)</f>
        <v>#REF!</v>
      </c>
      <c r="D22" s="43">
        <f>SUM(D11:D21)</f>
        <v>808512</v>
      </c>
      <c r="E22" s="44">
        <f>SUM(E12:E21)</f>
        <v>970000</v>
      </c>
      <c r="F22" s="43">
        <f>SUM(F11:F21)</f>
        <v>729155</v>
      </c>
      <c r="G22" s="48">
        <f>SUM(E22-F22)</f>
        <v>240845</v>
      </c>
      <c r="H22" s="44"/>
    </row>
    <row r="23" spans="1:8" ht="13.5" thickBot="1">
      <c r="A23" s="15" t="s">
        <v>6</v>
      </c>
      <c r="B23" s="4"/>
      <c r="C23" s="33"/>
      <c r="D23" s="45"/>
      <c r="E23" s="46"/>
      <c r="F23" s="45"/>
      <c r="G23" s="49"/>
      <c r="H23" s="46"/>
    </row>
    <row r="24" spans="1:8" ht="16.5" thickBot="1" thickTop="1">
      <c r="A24" s="16">
        <v>3</v>
      </c>
      <c r="B24" s="17" t="s">
        <v>7</v>
      </c>
      <c r="C24" s="24" t="e">
        <f>C9-C22</f>
        <v>#REF!</v>
      </c>
      <c r="D24" s="67">
        <f>D9-D22</f>
        <v>12442</v>
      </c>
      <c r="E24" s="61">
        <f>E9-E22</f>
        <v>-144700</v>
      </c>
      <c r="F24" s="67">
        <f>F9-F22</f>
        <v>33351</v>
      </c>
      <c r="G24" s="69">
        <f>SUM(F24-E24)</f>
        <v>178051</v>
      </c>
      <c r="H24" s="61">
        <f>H9-H22</f>
        <v>0</v>
      </c>
    </row>
    <row r="25" spans="3:8" ht="15">
      <c r="C25" s="2"/>
      <c r="D25" s="2"/>
      <c r="E25" s="2"/>
      <c r="G25" s="68"/>
      <c r="H25" s="30"/>
    </row>
    <row r="26" spans="1:8" ht="12.75">
      <c r="A26" s="25"/>
      <c r="F26" s="32"/>
      <c r="H26" s="31"/>
    </row>
    <row r="27" spans="6:8" ht="12.75">
      <c r="F27" s="32"/>
      <c r="H27" s="31"/>
    </row>
    <row r="28" spans="5:8" ht="12.75">
      <c r="E28" s="55"/>
      <c r="H28" s="31"/>
    </row>
    <row r="29" spans="5:8" ht="12.75">
      <c r="E29" s="55"/>
      <c r="H29" s="31"/>
    </row>
    <row r="30" ht="12.75">
      <c r="E30" s="55"/>
    </row>
    <row r="31" ht="12.75">
      <c r="E31" s="55"/>
    </row>
    <row r="32" spans="2:7" ht="12.75">
      <c r="B32" s="58"/>
      <c r="E32" s="55"/>
      <c r="G32" s="59"/>
    </row>
    <row r="33" spans="2:5" ht="12.75">
      <c r="B33" s="58"/>
      <c r="E33" s="55"/>
    </row>
    <row r="34" spans="2:7" ht="12.75">
      <c r="B34" s="58"/>
      <c r="E34" s="55"/>
      <c r="G34" s="59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 30.11.2016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2016-11-08T10:21:06Z</cp:lastPrinted>
  <dcterms:created xsi:type="dcterms:W3CDTF">2003-04-07T08:38:05Z</dcterms:created>
  <dcterms:modified xsi:type="dcterms:W3CDTF">2017-01-25T08:27:33Z</dcterms:modified>
  <cp:category>budsjett</cp:category>
  <cp:version/>
  <cp:contentType/>
  <cp:contentStatus/>
</cp:coreProperties>
</file>